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inal-Resurs\Desktop\Объекты\Квартал 6 ЖК2\Отделка\"/>
    </mc:Choice>
  </mc:AlternateContent>
  <xr:revisionPtr revIDLastSave="0" documentId="13_ncr:1_{0C11EB8C-4180-4E40-9279-30E0CF897DDB}" xr6:coauthVersionLast="47" xr6:coauthVersionMax="47" xr10:uidLastSave="{00000000-0000-0000-0000-000000000000}"/>
  <bookViews>
    <workbookView xWindow="-120" yWindow="-120" windowWidth="29040" windowHeight="15840" xr2:uid="{8A5CBDFA-1DD0-4689-92AD-F5C7F95B174A}"/>
  </bookViews>
  <sheets>
    <sheet name="Отделка техподполья" sheetId="1" r:id="rId1"/>
  </sheets>
  <externalReferences>
    <externalReference r:id="rId2"/>
    <externalReference r:id="rId3"/>
  </externalReferences>
  <definedNames>
    <definedName name="_________S16666">#REF!</definedName>
    <definedName name="________S16666">#REF!</definedName>
    <definedName name="_______S16666">#REF!</definedName>
    <definedName name="______S16666">NA()</definedName>
    <definedName name="_____S16666">#REF!</definedName>
    <definedName name="____S16666">#REF!</definedName>
    <definedName name="___S16666">#REF!</definedName>
    <definedName name="__123">#REF!</definedName>
    <definedName name="__S16666">#REF!</definedName>
    <definedName name="_1Excel_BuiltIn_Print_Titles_1_1">(#REF!,#REF!)</definedName>
    <definedName name="_2Excel_BuiltIn_Print_Titles_1_1">(#REF!,#REF!)</definedName>
    <definedName name="_2Excel_BuiltIn_Print_Titles_1_1_1">(#REF!,#REF!)</definedName>
    <definedName name="_3Excel_BuiltIn_Print_Titles_1_1">(#REF!,#REF!)</definedName>
    <definedName name="_4Excel_BuiltIn_Print_Titles_1_1">(#REF!,#REF!)</definedName>
    <definedName name="_4Excel_BuiltIn_Print_Titles_1_1_1">(#REF!,#REF!)</definedName>
    <definedName name="_6Excel_BuiltIn_Print_Titles_1_1_1">(#REF!,#REF!)</definedName>
    <definedName name="_8Excel_BuiltIn_Print_Titles_1_1_1">(#REF!,#REF!)</definedName>
    <definedName name="_S16666">#REF!</definedName>
    <definedName name="_S16667">#REF!</definedName>
    <definedName name="Excel_BuiltIn__FilterDatabase_1">'[1]Том 1 Книга 1 (3)'!#REF!</definedName>
    <definedName name="Excel_BuiltIn_Print_Titles_1">#REF!</definedName>
    <definedName name="Excel_BuiltIn_Print_Titles_1_1">(#REF!,#REF!)</definedName>
    <definedName name="Excel_BuiltIn_Print_Titles_1_1_1">(#REF!,#REF!)</definedName>
    <definedName name="Excel_BuiltIn_Print_Titles_1_1_1_1">('[2]витражи 2.8 +козырьки'!$A$1:$C$65536,'[2]витражи 2.8 +козырьки'!#REF!)</definedName>
    <definedName name="Excel_BuiltIn_Print_Titles_1_1_1_1_1">NA()</definedName>
    <definedName name="Excel_BuiltIn_Print_Titles_1_1_1_1_1_1">('[2]витражи 2.8 +козырьки'!$A$1:$C$65536,'[2]витражи 2.8 +козырьки'!#REF!)</definedName>
    <definedName name="Excel_BuiltIn_Print_Titles_1_1_1_2">NA()</definedName>
    <definedName name="Excel_BuiltIn_Print_Titles_1_1_1_3">NA()</definedName>
    <definedName name="Excel_BuiltIn_Recorder">#REF!</definedName>
    <definedName name="ваврвовов">#REF!</definedName>
    <definedName name="вввввв">#REF!</definedName>
    <definedName name="новое">#REF!</definedName>
    <definedName name="_xlnm.Print_Area" localSheetId="0">'Отделка техподполья'!$A$1:$L$29</definedName>
    <definedName name="Производственный">#REF!</definedName>
    <definedName name="Производственный_1">NA()</definedName>
    <definedName name="шшш">(#REF!,#REF!)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4" i="1"/>
  <c r="H14" i="1"/>
  <c r="K7" i="1"/>
  <c r="E7" i="1" s="1"/>
  <c r="E15" i="1" s="1"/>
  <c r="K8" i="1"/>
  <c r="E8" i="1" s="1"/>
  <c r="E11" i="1"/>
  <c r="K11" i="1"/>
  <c r="K15" i="1" s="1"/>
  <c r="H11" i="1"/>
  <c r="H12" i="1"/>
  <c r="H13" i="1"/>
  <c r="H15" i="1" s="1"/>
  <c r="H9" i="1"/>
  <c r="K9" i="1"/>
  <c r="K10" i="1"/>
  <c r="H8" i="1"/>
  <c r="H7" i="1"/>
</calcChain>
</file>

<file path=xl/sharedStrings.xml><?xml version="1.0" encoding="utf-8"?>
<sst xmlns="http://schemas.openxmlformats.org/spreadsheetml/2006/main" count="59" uniqueCount="51">
  <si>
    <t>ТАБЛИЦА  ВНУТРЕННЕЙ ОТДЕЛКИ ТЕХНИЧЕСКИХ ПОМЕЩЕНИЙ</t>
  </si>
  <si>
    <t>№п/п</t>
  </si>
  <si>
    <t>Наименование помещения</t>
  </si>
  <si>
    <t>№ по плану</t>
  </si>
  <si>
    <t>Потолок</t>
  </si>
  <si>
    <t>Стоимость с НДС</t>
  </si>
  <si>
    <t>Стены</t>
  </si>
  <si>
    <t>Полы</t>
  </si>
  <si>
    <t xml:space="preserve">отделка </t>
  </si>
  <si>
    <t>S, м2</t>
  </si>
  <si>
    <t>отделка</t>
  </si>
  <si>
    <t xml:space="preserve">  </t>
  </si>
  <si>
    <t>ИТОГО</t>
  </si>
  <si>
    <t>ВСЕГО С НДС, руб.</t>
  </si>
  <si>
    <t>Примечание:</t>
  </si>
  <si>
    <t>1. В расчете стоимости учесть затраты на укрытие рабочих мест защитной пленкой.</t>
  </si>
  <si>
    <t>2. В расчете учесть затраты на отделку дверных и оконных откосов.</t>
  </si>
  <si>
    <t>3. Учесть затраты на вывоз и утилизацию строительных отходов.</t>
  </si>
  <si>
    <t>4. Обеспечение технической водой  выполняется Генподрядчиком (точкой подключения).</t>
  </si>
  <si>
    <t>5. Штукатурку и шпатлевку применить цементную типа VH.</t>
  </si>
  <si>
    <t>6. Все материалы используемые для отделки должны иметь паспорта, сертификаты соответствия, сертификаты пожарной безопастности и cанитарно-эпидемиологическое заключение</t>
  </si>
  <si>
    <t>7. Учесть затраты на просушку помещений.</t>
  </si>
  <si>
    <r>
      <t>1. Пароизоляция - пленка п/э 200 мкм
2. Звукоизоляция - "Rockwool" Акустик Баттс γ=35-45кг/м3, λБ=0.040Вт/(мК) -</t>
    </r>
    <r>
      <rPr>
        <b/>
        <sz val="12"/>
        <rFont val="Times New Roman"/>
        <family val="1"/>
        <charset val="204"/>
      </rPr>
      <t xml:space="preserve"> 50мм</t>
    </r>
    <r>
      <rPr>
        <sz val="12"/>
        <rFont val="Times New Roman"/>
        <family val="1"/>
        <charset val="204"/>
      </rPr>
      <t xml:space="preserve">
3. Подшивной потолок из ГКЛВ в 1 слой по
металлокаркасу-12,5мм
4. Грунтовка
5. Шпатлевка сухими смесями по ГКЛВ
6. Грунтовка
7. Окраска алкидными красками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</si>
  <si>
    <t xml:space="preserve">1. Звукоизоляция Rockwool Акустик Баттс γ=35-45кг/м3, λБ=0.040Вт/(мК) - 50 мм                                                                       2. Облицовка стен из ГКЛВ в 1 слой по металлокаркасу -12,5мм                                                                     3. Грунтовка                                                                      4. Шпатлевка сухими смесями по ГКЛВ                        5. Грунтовка                                                                       6. Окраска алкидными красками             </t>
  </si>
  <si>
    <t xml:space="preserve">1. Пароизоляция - пленка п/э 200 мкм
2. Звукоизоляция - "Rockwool" Акустик Баттс γ=35-45кг/м3, λБ=0.040Вт/(мК) - 50мм
3. Подшивной потолок из ГКЛВ в 1 слой по
металлокаркасу-12,5мм
4. Грунтовка
5. Шпатлевка сухими смесями по ГКЛВ
6. Грунтовка
7. Окраска алкидными красками                       </t>
  </si>
  <si>
    <r>
      <rPr>
        <sz val="12"/>
        <color theme="1"/>
        <rFont val="Times New Roman"/>
        <family val="1"/>
        <charset val="204"/>
      </rPr>
      <t xml:space="preserve">1. Грунтовка                                                                                                                                                                   2. Штукатурка цементно-песчаная     </t>
    </r>
    <r>
      <rPr>
        <sz val="12"/>
        <rFont val="Times New Roman"/>
        <family val="1"/>
        <charset val="204"/>
      </rPr>
      <t xml:space="preserve">                                       3. Грунтовка                                                                 4. Шпатлевка сухими смесями                                             5. Грунтовка                                                                   6. Окраска алкидными красками                        </t>
    </r>
  </si>
  <si>
    <t>1.Сьемный металлический пол (выполняется силами монолитчиков)</t>
  </si>
  <si>
    <t>1. Пароизоляция - пленка п/э 200 мкм                 2. Утепление - мин.плита Rockwool Фасад Баттс Д Оптима (или аналог) 150мм  с устройство армирующего слоя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             3. Грунтовка                                                                  4. Окраска алкидными красками</t>
  </si>
  <si>
    <t xml:space="preserve">1. Пароизоляция - пленка п/э 200 мкм                                                        2. Звукоизоляция - "Rockwool" Фасад Баттс Д Оптима - 50мм                                                      3. Штукатурка цементно-песчаная                                            4. Грунтовка                                                                 5. Шпатлевка сухими смесями                                             6. Грунтовка                                                                   7. Окраска алкидными красками                                                                           </t>
  </si>
  <si>
    <t>ЖК2 Дом №1</t>
  </si>
  <si>
    <t>4</t>
  </si>
  <si>
    <r>
      <rPr>
        <sz val="12"/>
        <color theme="1"/>
        <rFont val="Times New Roman"/>
        <family val="1"/>
        <charset val="204"/>
      </rPr>
      <t xml:space="preserve">1. Грунтовка                                                                                                                                                                   2. Штукатурка цементно-песчаная     </t>
    </r>
    <r>
      <rPr>
        <sz val="12"/>
        <rFont val="Times New Roman"/>
        <family val="1"/>
        <charset val="204"/>
      </rPr>
      <t xml:space="preserve">                                       3. Грунтовка                                                                 4. Шпатлевка сухими смесями                                             5. Грунтовка                                                                   6. Окраска алкидными красками                           (в т.ч. торцы лестниц )                      </t>
    </r>
  </si>
  <si>
    <t>5, 5, 1</t>
  </si>
  <si>
    <t>4, 4, 2</t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</si>
  <si>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34,3+30,5+16,9м.п. </t>
    </r>
    <r>
      <rPr>
        <sz val="12"/>
        <rFont val="Times New Roman"/>
        <family val="1"/>
        <charset val="204"/>
      </rPr>
      <t xml:space="preserve">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Монолитная армированная ж/б плита по уклону - </t>
    </r>
    <r>
      <rPr>
        <b/>
        <sz val="12"/>
        <rFont val="Times New Roman"/>
        <family val="1"/>
        <charset val="204"/>
      </rPr>
      <t xml:space="preserve"> 80-100мм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5. Обмазочная гидроизоляция Kiilto Fiberlast или аналог (без заведения на стены)                                                                                                        6. Керамическая плитка антискользящая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Вибростек-М -</t>
    </r>
    <r>
      <rPr>
        <b/>
        <sz val="12"/>
        <rFont val="Times New Roman"/>
        <family val="1"/>
        <charset val="204"/>
      </rPr>
      <t xml:space="preserve"> 34,3+30,5 +16,9 м.п.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</t>
    </r>
  </si>
  <si>
    <r>
      <t xml:space="preserve">ИТП </t>
    </r>
    <r>
      <rPr>
        <sz val="12"/>
        <rFont val="Times New Roman"/>
        <family val="1"/>
        <charset val="204"/>
      </rPr>
      <t xml:space="preserve">(секция 6) в/о Дс6-Ес6/1с6-2с6 на отм. -2.840. </t>
    </r>
    <r>
      <rPr>
        <b/>
        <sz val="12"/>
        <rFont val="Times New Roman"/>
        <family val="1"/>
        <charset val="204"/>
      </rPr>
      <t xml:space="preserve"> ИТП </t>
    </r>
    <r>
      <rPr>
        <sz val="12"/>
        <rFont val="Times New Roman"/>
        <family val="1"/>
        <charset val="204"/>
      </rPr>
      <t>(секция 3) в/о Жс3-Лс3/4с3-5с3 на отм -2,840.</t>
    </r>
    <r>
      <rPr>
        <b/>
        <sz val="12"/>
        <rFont val="Times New Roman"/>
        <family val="1"/>
        <charset val="204"/>
      </rPr>
      <t xml:space="preserve"> Насосная </t>
    </r>
    <r>
      <rPr>
        <sz val="12"/>
        <rFont val="Times New Roman"/>
        <family val="1"/>
        <charset val="204"/>
      </rPr>
      <t>(секция 1) в/о Ас1-Бс1/1с1-2с1 на отм -2,670</t>
    </r>
  </si>
  <si>
    <r>
      <t xml:space="preserve">Бойлерная </t>
    </r>
    <r>
      <rPr>
        <sz val="12"/>
        <rFont val="Times New Roman"/>
        <family val="1"/>
        <charset val="204"/>
      </rPr>
      <t xml:space="preserve">(секция 6) в/о Бс6-Ес6/1с6-2с6 на отм. -2.880. </t>
    </r>
    <r>
      <rPr>
        <b/>
        <sz val="12"/>
        <rFont val="Times New Roman"/>
        <family val="1"/>
        <charset val="204"/>
      </rPr>
      <t xml:space="preserve">Бойлерная </t>
    </r>
    <r>
      <rPr>
        <sz val="12"/>
        <rFont val="Times New Roman"/>
        <family val="1"/>
        <charset val="204"/>
      </rPr>
      <t>(секция 3) в/о Жс3-Ис3/4с3-5с3 на отм. -2,880.</t>
    </r>
    <r>
      <rPr>
        <b/>
        <sz val="12"/>
        <rFont val="Times New Roman"/>
        <family val="1"/>
        <charset val="204"/>
      </rPr>
      <t xml:space="preserve"> Водомерный узел </t>
    </r>
    <r>
      <rPr>
        <sz val="12"/>
        <rFont val="Times New Roman"/>
        <family val="1"/>
        <charset val="204"/>
      </rPr>
      <t>(секция 1)  в/о Ас1-Бс1/1с1-2с1 на отм -2,710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</si>
  <si>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23,3+11,9+11,5м.п.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Стяжка из цементно-песчаного раствора М150,  с добавлением фиброволокна и пластификатора армированная сеткой 4/100/100 по уклону -                                  40-60мм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антискользящая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Вибростек-М -  </t>
    </r>
    <r>
      <rPr>
        <b/>
        <sz val="12"/>
        <rFont val="Times New Roman"/>
        <family val="1"/>
        <charset val="204"/>
      </rPr>
      <t xml:space="preserve">23,3+11,9+11,5 м.п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</t>
    </r>
  </si>
  <si>
    <r>
      <t xml:space="preserve">1. Стяжка из цементно-песчаного раствора М150,  с добавлением фиброволокна и пластификатора армированная сеткой 4/100/100 - 100мм                        2. Обмазочная гидроизоляция ТехноНИКОЛЬ
  с заведением на стены 150мм - </t>
    </r>
    <r>
      <rPr>
        <b/>
        <sz val="12"/>
        <rFont val="Times New Roman"/>
        <family val="1"/>
        <charset val="204"/>
      </rPr>
      <t>8,9+10,5 м.п.</t>
    </r>
    <r>
      <rPr>
        <sz val="12"/>
        <rFont val="Times New Roman"/>
        <family val="1"/>
        <charset val="204"/>
      </rPr>
      <t xml:space="preserve">
3.  Керамическая плитка антискользящая на клею  - 20мм
     </t>
    </r>
  </si>
  <si>
    <r>
      <t xml:space="preserve">1. Обмазочная гидроизоляция ТехноНИКОЛЬ
  с заведением на стены 150мм - </t>
    </r>
    <r>
      <rPr>
        <b/>
        <sz val="12"/>
        <rFont val="Times New Roman"/>
        <family val="1"/>
        <charset val="204"/>
      </rPr>
      <t>11,9+11+15,9м.п.</t>
    </r>
    <r>
      <rPr>
        <sz val="12"/>
        <rFont val="Times New Roman"/>
        <family val="1"/>
        <charset val="204"/>
      </rPr>
      <t xml:space="preserve">
2. Стяжка из цементно-песчаного раствора М150,  с добавлением фиброволокна и пластификатора армированная сеткой 4/100/100 - 60 мм   
3.  Керамическая плитка антискользящая на клею  - 20мм
     </t>
    </r>
  </si>
  <si>
    <t>Пространство для прокладки коммуникаций (секция 6, секция 3, секция 1). Место уборочного инвентаря (секция 1)</t>
  </si>
  <si>
    <t>-</t>
  </si>
  <si>
    <t>3, 6, 5</t>
  </si>
  <si>
    <r>
      <rPr>
        <b/>
        <sz val="12"/>
        <rFont val="Times New Roman"/>
        <family val="1"/>
        <charset val="204"/>
      </rPr>
      <t xml:space="preserve">СТВ-10   </t>
    </r>
    <r>
      <rPr>
        <sz val="12"/>
        <rFont val="Times New Roman"/>
        <family val="1"/>
        <charset val="204"/>
      </rPr>
      <t xml:space="preserve">                                                          1. Утепление - мин.плита Rockwool Фасад Баттс Д Оптима (или аналог)</t>
    </r>
    <r>
      <rPr>
        <b/>
        <sz val="12"/>
        <rFont val="Times New Roman"/>
        <family val="1"/>
        <charset val="204"/>
      </rPr>
      <t xml:space="preserve"> 150мм</t>
    </r>
    <r>
      <rPr>
        <sz val="12"/>
        <rFont val="Times New Roman"/>
        <family val="1"/>
        <charset val="204"/>
      </rPr>
      <t xml:space="preserve">  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</t>
    </r>
  </si>
  <si>
    <r>
      <rPr>
        <b/>
        <sz val="12"/>
        <rFont val="Times New Roman"/>
        <family val="1"/>
        <charset val="204"/>
      </rPr>
      <t xml:space="preserve">СТВ-10* </t>
    </r>
    <r>
      <rPr>
        <sz val="12"/>
        <rFont val="Times New Roman"/>
        <family val="1"/>
        <charset val="204"/>
      </rPr>
      <t xml:space="preserve">                                                                1. Утепление - мин.плита Rockwool Фасад Баттс Д Оптима (или аналог) </t>
    </r>
    <r>
      <rPr>
        <b/>
        <sz val="12"/>
        <rFont val="Times New Roman"/>
        <family val="1"/>
        <charset val="204"/>
      </rPr>
      <t xml:space="preserve">50мм  </t>
    </r>
    <r>
      <rPr>
        <sz val="12"/>
        <rFont val="Times New Roman"/>
        <family val="1"/>
        <charset val="204"/>
      </rPr>
      <t xml:space="preserve">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</t>
    </r>
  </si>
  <si>
    <t>Вход с улицы в техподполье (секция 1 в/о 11с-13с/Вс-Гс) , (Секция 3 в/о Гс3-Ес3/7с3-6с3), Секция 3 (Ес3-Жс3/4с3-5с3), (секция 4 в/о Гс4-Ес4/7с4-6с4), (секция 6 Ис6-Кс6/2с6-3с6)</t>
  </si>
  <si>
    <t xml:space="preserve">1. Грунтовка                                                                                                                                                                   2. Штукатурка цементно-песчаная                                            3. Грунтовка                                                                 4. Шпатлевка сухими смесями                                             5. Грунтовка                                                                   6. Окраска алкидными красками                  </t>
  </si>
  <si>
    <t>ГРЩ на отм.-2,130 в/о 1с1-2с1/Вс1-Гс1(секция 1); в/о 10с6-11с6/Ис6*Кс6 (Секция 6)</t>
  </si>
  <si>
    <t>См. авторский лист ПР-6-2-АР.АН, лист 18</t>
  </si>
  <si>
    <r>
      <t xml:space="preserve"> </t>
    </r>
    <r>
      <rPr>
        <b/>
        <sz val="12"/>
        <rFont val="Times New Roman"/>
        <family val="1"/>
        <charset val="204"/>
      </rPr>
      <t>Площадка входа с улицы в техподполье (секция 1, секция 3-2шт, секция 4, секция 6)</t>
    </r>
    <r>
      <rPr>
        <sz val="12"/>
        <rFont val="Times New Roman"/>
        <family val="1"/>
        <charset val="204"/>
      </rPr>
      <t xml:space="preserve">                                                                                 1. Теплоизоляция по типу "Изолон" - 10мм                                             2. Пленка полиэтиленовая  200мкн                                                             3. Стяжка из цементно-песчаного раствора М250, с добавлением фиброволокна и пластификатора армированная армированная сеткой 4/100/100 - 95мм                                                                                                                                                 4. Керамогранитная плитка антискользящая на клею - 15 мм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</t>
    </r>
    <r>
      <rPr>
        <sz val="12"/>
        <rFont val="Times New Roman"/>
        <family val="1"/>
        <charset val="204"/>
      </rPr>
      <t xml:space="preserve">демпферная лента h= 150мм - </t>
    </r>
    <r>
      <rPr>
        <b/>
        <sz val="12"/>
        <rFont val="Times New Roman"/>
        <family val="1"/>
        <charset val="204"/>
      </rPr>
      <t>4,3+5,8+3,6+6,2 +3,6 м.п.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</t>
    </r>
  </si>
  <si>
    <t>на разрезе Е-Е по потолку Техновент, в ведомости Акустик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</si>
</sst>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3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top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8" fillId="0" borderId="0" xfId="1" applyFont="1"/>
    <xf numFmtId="0" fontId="13" fillId="0" borderId="0" xfId="1" applyFont="1"/>
    <xf numFmtId="0" fontId="2" fillId="0" borderId="0" xfId="1" applyFont="1"/>
    <xf numFmtId="14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2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top" wrapText="1"/>
    </xf>
    <xf numFmtId="2" fontId="10" fillId="3" borderId="10" xfId="0" applyNumberFormat="1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7" fillId="6" borderId="10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left" vertical="top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7" fillId="4" borderId="16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2" fontId="4" fillId="3" borderId="13" xfId="0" applyNumberFormat="1" applyFont="1" applyFill="1" applyBorder="1" applyAlignment="1">
      <alignment horizontal="left" vertical="center" wrapText="1"/>
    </xf>
    <xf numFmtId="2" fontId="4" fillId="4" borderId="13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2" fontId="7" fillId="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2" fontId="7" fillId="2" borderId="10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2 2 2" xfId="1" xr:uid="{A2FD6417-CE70-4244-A9E8-D824319DA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5;%20&#1087;&#1088;&#1086;&#109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5;%20&#1043;&#1057;&#1050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низы Горн (3)"/>
      <sheetName val="Корякова (2)"/>
      <sheetName val="Корякова (3)"/>
      <sheetName val="Корякова"/>
      <sheetName val="Корякова АКТ"/>
      <sheetName val="Аист корякова"/>
      <sheetName val="Аист корякова (2)"/>
      <sheetName val="Кол15 фасад"/>
      <sheetName val="Фасад ТСЖ"/>
      <sheetName val="Фасад ТСЖ (2)"/>
      <sheetName val="Фасад ТСЖ (3)"/>
      <sheetName val="отд 22.2 (2)"/>
      <sheetName val="отд 22.2 (3)"/>
      <sheetName val="отд кв.Леонида"/>
      <sheetName val="отд кв.Леонида (2)"/>
      <sheetName val="отд. кв.583"/>
      <sheetName val="Фитнес"/>
      <sheetName val="Сводная Фитнес "/>
      <sheetName val="Фитнес Офис"/>
      <sheetName val="Фитнес Офис (2)"/>
      <sheetName val="Фитнес Бассейн"/>
      <sheetName val="Фитнес Раздевалки"/>
      <sheetName val="Фитнес зал"/>
      <sheetName val="Фитнес зал един"/>
      <sheetName val="Лист1 (2)"/>
      <sheetName val="Горный институт"/>
      <sheetName val="Горный институт (2)"/>
      <sheetName val="ШО остекление балк, холодное"/>
      <sheetName val="Горный &quot;П&quot;"/>
      <sheetName val="Горный &quot;Р&quot;, &quot;С&quot;"/>
      <sheetName val="Горный &quot;У&quot;"/>
      <sheetName val="утепл. Гражданка"/>
      <sheetName val="дальн.связь"/>
      <sheetName val="Шкиперка"/>
      <sheetName val="ренессанс"/>
      <sheetName val="ренессанс (2)"/>
      <sheetName val="новоселье"/>
      <sheetName val="факт"/>
      <sheetName val="Лист1"/>
      <sheetName val="Тракт 04-03"/>
      <sheetName val="Тракт 11-03"/>
      <sheetName val="Тракт 10-01"/>
      <sheetName val="Тракт 20-05"/>
      <sheetName val="Тракт 3-06"/>
      <sheetName val="Тракт 21-06"/>
      <sheetName val="Тракт 27-05"/>
      <sheetName val="Тракт 08-07"/>
      <sheetName val="Тракт 26-06"/>
      <sheetName val="Тракт 09-09"/>
      <sheetName val="Тракт 29-07"/>
      <sheetName val="Фонд 01-09"/>
      <sheetName val="ЛОИРО 25-07"/>
      <sheetName val="Тракт 29-11"/>
      <sheetName val="Тракт 12-12 "/>
      <sheetName val="школа"/>
      <sheetName val="Энколово"/>
      <sheetName val="Энколово (2)"/>
      <sheetName val="Энколово (3)"/>
      <sheetName val="Энколово (4)"/>
      <sheetName val="Энколово (5)"/>
      <sheetName val="горный доп"/>
      <sheetName val="карнизы Горн (2)"/>
      <sheetName val="Вл пассаж"/>
      <sheetName val="Беринга"/>
      <sheetName val="StoTherm Vario"/>
      <sheetName val="StoTherm Classic"/>
      <sheetName val="материалы Горный"/>
      <sheetName val="кровля Горный"/>
      <sheetName val="кровля Горный (2)"/>
      <sheetName val="кровля Горный (3)"/>
      <sheetName val="фасад Горный (3)"/>
      <sheetName val="фасад Горный (с зам.горного)"/>
      <sheetName val="въезд в Ленд"/>
      <sheetName val="Кондр.реклама вариант1"/>
      <sheetName val="Кондр.реклама вариант 2"/>
      <sheetName val="ЭнСиСи"/>
      <sheetName val="Потолок арки прямой"/>
      <sheetName val="Потолок арки сводчатый"/>
      <sheetName val="Утепление балкона"/>
      <sheetName val="Утепление балкона (2)"/>
      <sheetName val="Утепление балкона (3)"/>
      <sheetName val="Фасад &quot;Т&quot;"/>
      <sheetName val="Двор &quot;Т&quot;"/>
      <sheetName val="Без специф &quot;Т&quot;"/>
      <sheetName val="Эноколово нов"/>
      <sheetName val="деф швы ГОРН"/>
      <sheetName val="отделка кв.КУДР 1"/>
      <sheetName val="отделка кв.КУДР 1 (3)"/>
      <sheetName val="отделка кв.КУДР 1 (2)"/>
      <sheetName val="КРШ &quot;У&quot;"/>
      <sheetName val="Том 1 Книга 1 (3)"/>
      <sheetName val="моп"/>
      <sheetName val="Том 1 Книга 1 (4)"/>
      <sheetName val="шаблон (4)"/>
      <sheetName val="Медное озеро"/>
      <sheetName val="Медное озеро (2)"/>
      <sheetName val="Энколово (6)"/>
      <sheetName val="Энколово (7)"/>
      <sheetName val="Энколово (8)"/>
      <sheetName val="КП сетка"/>
      <sheetName val="КП главстр."/>
      <sheetName val="КП главстр. (2)"/>
      <sheetName val="Объемы главтр"/>
      <sheetName val="доп Горный"/>
      <sheetName val="витражи 1.1 ЭНК"/>
      <sheetName val="витражи 1.2 ЭНК"/>
      <sheetName val="витражи 1.3 ЭНК"/>
      <sheetName val="шаблон"/>
      <sheetName val="Сводная КП"/>
      <sheetName val="Лист2"/>
      <sheetName val="КП главстр. профл"/>
      <sheetName val="КП главстр. профл (2)"/>
      <sheetName val="КП главстр. профл (3)"/>
      <sheetName val="КП главстр. профл (4)"/>
      <sheetName val="Приложение №2  (5)"/>
      <sheetName val="КП главстр. гидроф"/>
      <sheetName val="М.Озеро"/>
      <sheetName val="ренессанс (3)"/>
      <sheetName val="ренессанс (4)"/>
      <sheetName val="decor"/>
      <sheetName val="шаблон (3)"/>
      <sheetName val="Ю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г.Санкт-Петербург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6">
          <cell r="D16">
            <v>0</v>
          </cell>
        </row>
      </sheetData>
      <sheetData sheetId="101"/>
      <sheetData sheetId="102"/>
      <sheetData sheetId="103">
        <row r="18">
          <cell r="E18">
            <v>1151</v>
          </cell>
        </row>
      </sheetData>
      <sheetData sheetId="104"/>
      <sheetData sheetId="105">
        <row r="14">
          <cell r="E14">
            <v>887</v>
          </cell>
        </row>
      </sheetData>
      <sheetData sheetId="106"/>
      <sheetData sheetId="107">
        <row r="6">
          <cell r="U6">
            <v>3740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13Б-гранит и штук."/>
      <sheetName val="Фасад 13Б-гранит и штук.ванд"/>
      <sheetName val="Фасад 13Б-гранит штук.капарол"/>
      <sheetName val="карнизы ФЕРМ.13А"/>
      <sheetName val="карнизы ФЕРМ.13А (2)"/>
      <sheetName val="карнизы ФЕРМ.13А петродар"/>
      <sheetName val="карнизы ФЕРМ.13А петродар (2)"/>
      <sheetName val="Кондр.паркинг"/>
      <sheetName val="Кондр.паркинг (2)"/>
      <sheetName val="Кондр.паркинг (без утепл)оцинк"/>
      <sheetName val="Кондр.паркинг (без утепл)оц (2"/>
      <sheetName val="Кондр.паркинг (без утепл)металл"/>
      <sheetName val="Кондр.паркинг утепленка и цокол"/>
      <sheetName val="Кондр.паркинг утепленка без што"/>
      <sheetName val="Кондр.паркинг профлист"/>
      <sheetName val="Фермс.корпус 14 цоколь"/>
      <sheetName val="Фермс.корпус 14 цоколь (2)"/>
      <sheetName val="Облицовка KAMROCK (3)"/>
      <sheetName val="Облицовка KAMROCK (4)"/>
      <sheetName val="Облицовка KAMROCK (2)"/>
      <sheetName val="Ферм.отливы, комп.вставки"/>
      <sheetName val="Ферм.отливы, комп.вставки (2)"/>
      <sheetName val="карнизы Кондратьевский"/>
      <sheetName val="Фомина су"/>
      <sheetName val="Конд.витраж"/>
      <sheetName val="Лист3 (2)"/>
      <sheetName val="Лист3 (3)"/>
      <sheetName val="витражи 2.8 +козырьки"/>
      <sheetName val="Кп витр Кондр"/>
      <sheetName val="Ферм.14, фасад"/>
      <sheetName val="Кондр.паркинг нов."/>
      <sheetName val="Кондр.паркинг нов. (2)"/>
      <sheetName val="Пож. отсечки и парапеты"/>
      <sheetName val="облиц Ферм.14 дом"/>
      <sheetName val="облиц парк"/>
      <sheetName val="облиц парк ФЕРМ."/>
      <sheetName val="шаблон"/>
      <sheetName val="Сводная 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г.Санкт-Петербург</v>
          </cell>
        </row>
        <row r="2">
          <cell r="A2" t="str">
            <v>15.03.2013 г.</v>
          </cell>
        </row>
        <row r="3">
          <cell r="A3" t="str">
            <v>ООО "Авангард"</v>
          </cell>
        </row>
        <row r="9">
          <cell r="A9" t="str">
            <v>КОММЕРЧЕСКОЕ ПРЕДЛОЖЕНИЕ</v>
          </cell>
        </row>
        <row r="11">
          <cell r="A11" t="str">
            <v>На  выполнение работ по изготовлению, доставке и монтажу  алюминиевых  холодных витражных светопрозрачных конструкций остекления  жилого комплекса  расположенного  по адресу: Санкт-Петербург, Кондратьевский пр., д. 62 корп. 7 лит. "А"</v>
          </cell>
        </row>
        <row r="13">
          <cell r="A13" t="str">
            <v>№</v>
          </cell>
          <cell r="B13" t="str">
            <v>Наименование</v>
          </cell>
          <cell r="C13" t="str">
            <v>Ширина,  м.</v>
          </cell>
        </row>
        <row r="14">
          <cell r="B14" t="str">
            <v>Каркас витража  из профиля «ТАТПРОФ» (м2)</v>
          </cell>
        </row>
        <row r="15">
          <cell r="B15" t="str">
            <v>Витражи со 2-го по 5-ый этаж</v>
          </cell>
        </row>
        <row r="16">
          <cell r="A16">
            <v>1</v>
          </cell>
          <cell r="B16" t="str">
            <v xml:space="preserve">Изготовление каркаса холодного алюм.Витража ВН8 (3-4этаж) </v>
          </cell>
          <cell r="C16">
            <v>5.16</v>
          </cell>
        </row>
        <row r="17">
          <cell r="A17">
            <v>2</v>
          </cell>
          <cell r="B17" t="str">
            <v xml:space="preserve">Изготовление каркаса холодного алюм.Витража ВН8 (5,14,16этаж) </v>
          </cell>
          <cell r="C17">
            <v>5.6</v>
          </cell>
        </row>
        <row r="18">
          <cell r="A18">
            <v>3</v>
          </cell>
          <cell r="B18" t="str">
            <v xml:space="preserve">Изготовление каркаса холодного алюм.Витража ВН8 (6-13, 15,17-21 этаж) </v>
          </cell>
          <cell r="C18">
            <v>5.36</v>
          </cell>
        </row>
        <row r="19">
          <cell r="A19">
            <v>4</v>
          </cell>
          <cell r="B19" t="str">
            <v xml:space="preserve">Изготовление каркаса холодного алюм.Витража ВН9 (2-4этаж) </v>
          </cell>
          <cell r="C19">
            <v>7.88</v>
          </cell>
        </row>
        <row r="20">
          <cell r="A20">
            <v>5</v>
          </cell>
          <cell r="B20" t="str">
            <v xml:space="preserve">Изготовление каркаса холодного алюм.Витража ВН9 (5,14,16этаж) </v>
          </cell>
          <cell r="C20">
            <v>8.36</v>
          </cell>
        </row>
        <row r="21">
          <cell r="A21">
            <v>6</v>
          </cell>
          <cell r="B21" t="str">
            <v xml:space="preserve">Изготовление каркаса холодного алюм.Витража ВН9 (6-13, 15,17-21 этаж) </v>
          </cell>
          <cell r="C21">
            <v>8.08</v>
          </cell>
        </row>
        <row r="22">
          <cell r="A22">
            <v>7</v>
          </cell>
          <cell r="B22" t="str">
            <v xml:space="preserve">Изготовление каркаса холодного алюм.Витража ВН10 (2-4этаж) </v>
          </cell>
          <cell r="C22">
            <v>3.62</v>
          </cell>
        </row>
        <row r="23">
          <cell r="A23">
            <v>8</v>
          </cell>
          <cell r="B23" t="str">
            <v xml:space="preserve">Изготовление каркаса холодного алюм.Витража ВН10 (5,14,16этаж) </v>
          </cell>
          <cell r="C23">
            <v>3.96</v>
          </cell>
        </row>
        <row r="24">
          <cell r="A24">
            <v>9</v>
          </cell>
          <cell r="B24" t="str">
            <v xml:space="preserve">Изготовление каркаса холодного алюм.Витража ВН10 (6-13, 15,17-21 этаж) </v>
          </cell>
          <cell r="C24">
            <v>3.72</v>
          </cell>
        </row>
        <row r="25">
          <cell r="A25">
            <v>10</v>
          </cell>
          <cell r="B25" t="str">
            <v xml:space="preserve">Изготовление каркаса холодного алюм.Витража ВН11 (2-4этаж) </v>
          </cell>
          <cell r="C25">
            <v>8.4600000000000009</v>
          </cell>
        </row>
        <row r="26">
          <cell r="A26">
            <v>11</v>
          </cell>
          <cell r="B26" t="str">
            <v xml:space="preserve">Изготовление каркаса холодного алюм.Витража ВН11 (5,14,16этаж) </v>
          </cell>
          <cell r="C26">
            <v>8.9499999999999993</v>
          </cell>
        </row>
        <row r="27">
          <cell r="A27">
            <v>12</v>
          </cell>
          <cell r="B27" t="str">
            <v xml:space="preserve">Изготовление каркаса холодного алюм.Витража ВН11 (6-13, 15,17-21 этаж) </v>
          </cell>
          <cell r="C27">
            <v>8.68</v>
          </cell>
        </row>
        <row r="29">
          <cell r="B29" t="str">
            <v>Итого алюминиевые каркасы (м2):</v>
          </cell>
        </row>
        <row r="30">
          <cell r="B30" t="str">
            <v>Заполнение каркаса витража (м2)</v>
          </cell>
        </row>
        <row r="31">
          <cell r="B31" t="str">
            <v>Витражи со 2-го по 5-ый этаж</v>
          </cell>
        </row>
        <row r="32">
          <cell r="A32">
            <v>1</v>
          </cell>
          <cell r="B32" t="str">
            <v xml:space="preserve">Изготовление каркаса холодного алюм.Витража ВН8 (3-4этаж) </v>
          </cell>
          <cell r="C32">
            <v>5.16</v>
          </cell>
        </row>
        <row r="33">
          <cell r="A33">
            <v>2</v>
          </cell>
          <cell r="B33" t="str">
            <v xml:space="preserve">Изготовление каркаса холодного алюм.Витража ВН8 (5,14,16этаж) </v>
          </cell>
          <cell r="C33">
            <v>5.6</v>
          </cell>
        </row>
        <row r="34">
          <cell r="A34">
            <v>3</v>
          </cell>
          <cell r="B34" t="str">
            <v xml:space="preserve">Изготовление каркаса холодного алюм.Витража ВН8 (6-13, 15,17-21 этаж) </v>
          </cell>
          <cell r="C34">
            <v>5.36</v>
          </cell>
        </row>
        <row r="35">
          <cell r="A35">
            <v>4</v>
          </cell>
          <cell r="B35" t="str">
            <v xml:space="preserve">Изготовление каркаса холодного алюм.Витража ВН9 (2-4этаж) </v>
          </cell>
          <cell r="C35">
            <v>7.88</v>
          </cell>
        </row>
        <row r="36">
          <cell r="A36">
            <v>5</v>
          </cell>
          <cell r="B36" t="str">
            <v xml:space="preserve">Изготовление каркаса холодного алюм.Витража ВН9 (5,14,16этаж) </v>
          </cell>
          <cell r="C36">
            <v>8.36</v>
          </cell>
        </row>
        <row r="37">
          <cell r="A37">
            <v>6</v>
          </cell>
          <cell r="B37" t="str">
            <v xml:space="preserve">Изготовление каркаса холодного алюм.Витража ВН9 (6-13, 15,17-21 этаж) </v>
          </cell>
          <cell r="C37">
            <v>8.08</v>
          </cell>
        </row>
        <row r="38">
          <cell r="A38">
            <v>7</v>
          </cell>
          <cell r="B38" t="str">
            <v xml:space="preserve">Изготовление каркаса холодного алюм.Витража ВН10 (2-4этаж) </v>
          </cell>
          <cell r="C38">
            <v>3.62</v>
          </cell>
        </row>
        <row r="39">
          <cell r="A39">
            <v>8</v>
          </cell>
          <cell r="B39" t="str">
            <v xml:space="preserve">Изготовление каркаса холодного алюм.Витража ВН10 (5,14,16этаж) </v>
          </cell>
          <cell r="C39">
            <v>3.96</v>
          </cell>
        </row>
        <row r="40">
          <cell r="A40">
            <v>9</v>
          </cell>
          <cell r="B40" t="str">
            <v xml:space="preserve">Изготовление каркаса холодного алюм.Витража ВН10 (6-13, 15,17-21 этаж) </v>
          </cell>
          <cell r="C40">
            <v>3.72</v>
          </cell>
        </row>
        <row r="41">
          <cell r="A41">
            <v>10</v>
          </cell>
          <cell r="B41" t="str">
            <v xml:space="preserve">Изготовление каркаса холодного алюм.Витража ВН11 (2-4этаж) </v>
          </cell>
          <cell r="C41">
            <v>8.4600000000000009</v>
          </cell>
        </row>
        <row r="42">
          <cell r="A42">
            <v>11</v>
          </cell>
          <cell r="B42" t="str">
            <v xml:space="preserve">Изготовление каркаса холодного алюм.Витража ВН11 (5,14,16этаж) </v>
          </cell>
          <cell r="C42">
            <v>8.9499999999999993</v>
          </cell>
        </row>
        <row r="43">
          <cell r="A43">
            <v>12</v>
          </cell>
          <cell r="B43" t="str">
            <v xml:space="preserve">Изготовление каркаса холодного алюм.Витража ВН11 (6-13, 15,17-21 этаж) </v>
          </cell>
          <cell r="C43">
            <v>8.68</v>
          </cell>
        </row>
        <row r="45">
          <cell r="B45" t="str">
            <v>Итого алюминиевые каркасы (м2):</v>
          </cell>
        </row>
        <row r="46">
          <cell r="B46" t="str">
            <v>Монтаж внутренних нащельников, противопожарных отсечек (пм) и козырьков Aereco (шт)</v>
          </cell>
        </row>
        <row r="47">
          <cell r="A47">
            <v>1</v>
          </cell>
          <cell r="B47" t="str">
            <v xml:space="preserve">Изготовление каркаса холодного алюм.Витража ВН8 (3-4этаж) </v>
          </cell>
          <cell r="C47">
            <v>5.16</v>
          </cell>
        </row>
        <row r="48">
          <cell r="A48">
            <v>2</v>
          </cell>
          <cell r="B48" t="str">
            <v xml:space="preserve">Изготовление каркаса холодного алюм.Витража ВН8 (5,14,16этаж) </v>
          </cell>
          <cell r="C48">
            <v>5.6</v>
          </cell>
        </row>
        <row r="49">
          <cell r="A49">
            <v>3</v>
          </cell>
          <cell r="B49" t="str">
            <v xml:space="preserve">Изготовление каркаса холодного алюм.Витража ВН8 (6-13, 15,17-21 этаж) </v>
          </cell>
          <cell r="C49">
            <v>5.36</v>
          </cell>
        </row>
        <row r="50">
          <cell r="A50">
            <v>4</v>
          </cell>
          <cell r="B50" t="str">
            <v xml:space="preserve">Изготовление каркаса холодного алюм.Витража ВН9 (2-4этаж) </v>
          </cell>
          <cell r="C50">
            <v>7.88</v>
          </cell>
        </row>
        <row r="51">
          <cell r="A51">
            <v>5</v>
          </cell>
          <cell r="B51" t="str">
            <v xml:space="preserve">Изготовление каркаса холодного алюм.Витража ВН9 (5,14,16этаж) </v>
          </cell>
          <cell r="C51">
            <v>8.36</v>
          </cell>
        </row>
        <row r="52">
          <cell r="A52">
            <v>6</v>
          </cell>
          <cell r="B52" t="str">
            <v xml:space="preserve">Изготовление каркаса холодного алюм.Витража ВН9 (6-13, 15,17-21 этаж) </v>
          </cell>
          <cell r="C52">
            <v>8.08</v>
          </cell>
        </row>
        <row r="53">
          <cell r="A53">
            <v>7</v>
          </cell>
          <cell r="B53" t="str">
            <v xml:space="preserve">Изготовление каркаса холодного алюм.Витража ВН10 (2-4этаж) </v>
          </cell>
          <cell r="C53">
            <v>3.62</v>
          </cell>
        </row>
        <row r="54">
          <cell r="A54">
            <v>8</v>
          </cell>
          <cell r="B54" t="str">
            <v xml:space="preserve">Изготовление каркаса холодного алюм.Витража ВН10 (5,14,16этаж) </v>
          </cell>
          <cell r="C54">
            <v>3.96</v>
          </cell>
        </row>
        <row r="55">
          <cell r="A55">
            <v>9</v>
          </cell>
          <cell r="B55" t="str">
            <v xml:space="preserve">Изготовление каркаса холодного алюм.Витража ВН10 (6-13, 15,17-21 этаж) </v>
          </cell>
          <cell r="C55">
            <v>3.72</v>
          </cell>
        </row>
        <row r="56">
          <cell r="A56">
            <v>10</v>
          </cell>
          <cell r="B56" t="str">
            <v xml:space="preserve">Изготовление каркаса холодного алюм.Витража ВН11 (2-4этаж) </v>
          </cell>
          <cell r="C56">
            <v>8.4600000000000009</v>
          </cell>
        </row>
        <row r="57">
          <cell r="A57">
            <v>11</v>
          </cell>
          <cell r="B57" t="str">
            <v xml:space="preserve">Изготовление каркаса холодного алюм.Витража ВН11 (5,14,16этаж) </v>
          </cell>
          <cell r="C57">
            <v>8.9499999999999993</v>
          </cell>
        </row>
        <row r="58">
          <cell r="A58">
            <v>12</v>
          </cell>
          <cell r="B58" t="str">
            <v xml:space="preserve">Изготовление каркаса холодного алюм.Витража ВН11 (6-13, 15,17-21 этаж) </v>
          </cell>
          <cell r="C58">
            <v>8.68</v>
          </cell>
        </row>
        <row r="60">
          <cell r="B60" t="str">
            <v>Итого монтаж внутренних нащельников (пм):</v>
          </cell>
        </row>
        <row r="62">
          <cell r="B62" t="str">
            <v>Козырьки на Витражах</v>
          </cell>
        </row>
        <row r="63">
          <cell r="B63" t="str">
            <v>Итого устройство наружных и внутренних козырьков (шт):</v>
          </cell>
        </row>
        <row r="67">
          <cell r="A67">
            <v>32</v>
          </cell>
          <cell r="B67" t="str">
            <v>Клининг витражей (с 2-х сторон):</v>
          </cell>
        </row>
        <row r="68">
          <cell r="A68">
            <v>33</v>
          </cell>
          <cell r="B68" t="str">
            <v>Регулировка створок</v>
          </cell>
        </row>
        <row r="70">
          <cell r="B70" t="str">
            <v>Общая стоимость конструкций и работ</v>
          </cell>
        </row>
        <row r="71">
          <cell r="B71" t="str">
            <v>в том числе НДС 18%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32EF-55CE-4D1D-AE91-5A5B99FE25B3}">
  <sheetPr>
    <pageSetUpPr fitToPage="1"/>
  </sheetPr>
  <dimension ref="A1:M30"/>
  <sheetViews>
    <sheetView tabSelected="1" view="pageBreakPreview" topLeftCell="B11" zoomScale="80" zoomScaleNormal="80" zoomScaleSheetLayoutView="80" zoomScalePageLayoutView="80" workbookViewId="0">
      <selection activeCell="G16" sqref="G16"/>
    </sheetView>
  </sheetViews>
  <sheetFormatPr defaultColWidth="9.140625" defaultRowHeight="15.75" x14ac:dyDescent="0.25"/>
  <cols>
    <col min="1" max="1" width="5.85546875" style="1" customWidth="1"/>
    <col min="2" max="2" width="25.42578125" style="3" customWidth="1"/>
    <col min="3" max="3" width="10.5703125" style="31" customWidth="1"/>
    <col min="4" max="4" width="45.140625" style="1" customWidth="1"/>
    <col min="5" max="5" width="11.140625" style="3" customWidth="1"/>
    <col min="6" max="6" width="15.42578125" style="3" customWidth="1"/>
    <col min="7" max="7" width="42.7109375" style="1" customWidth="1"/>
    <col min="8" max="8" width="15.140625" style="3" customWidth="1"/>
    <col min="9" max="9" width="14.5703125" style="3" customWidth="1"/>
    <col min="10" max="10" width="51.42578125" style="1" customWidth="1"/>
    <col min="11" max="11" width="9.85546875" style="3" customWidth="1"/>
    <col min="12" max="12" width="14.7109375" style="1" customWidth="1"/>
    <col min="13" max="13" width="73.42578125" style="1" customWidth="1"/>
    <col min="14" max="16384" width="9.140625" style="1"/>
  </cols>
  <sheetData>
    <row r="1" spans="1:13" ht="19.5" x14ac:dyDescent="0.25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3" customFormat="1" x14ac:dyDescent="0.2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3" s="3" customFormat="1" ht="16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s="8" customFormat="1" ht="30" x14ac:dyDescent="0.25">
      <c r="A5" s="112" t="s">
        <v>1</v>
      </c>
      <c r="B5" s="114" t="s">
        <v>2</v>
      </c>
      <c r="C5" s="116" t="s">
        <v>3</v>
      </c>
      <c r="D5" s="118" t="s">
        <v>4</v>
      </c>
      <c r="E5" s="118"/>
      <c r="F5" s="5" t="s">
        <v>5</v>
      </c>
      <c r="G5" s="119" t="s">
        <v>6</v>
      </c>
      <c r="H5" s="120"/>
      <c r="I5" s="6" t="s">
        <v>5</v>
      </c>
      <c r="J5" s="121" t="s">
        <v>7</v>
      </c>
      <c r="K5" s="122"/>
      <c r="L5" s="7" t="s">
        <v>5</v>
      </c>
    </row>
    <row r="6" spans="1:13" s="8" customFormat="1" ht="15" x14ac:dyDescent="0.25">
      <c r="A6" s="113"/>
      <c r="B6" s="115"/>
      <c r="C6" s="117"/>
      <c r="D6" s="9" t="s">
        <v>8</v>
      </c>
      <c r="E6" s="9" t="s">
        <v>9</v>
      </c>
      <c r="F6" s="9"/>
      <c r="G6" s="10" t="s">
        <v>10</v>
      </c>
      <c r="H6" s="10" t="s">
        <v>9</v>
      </c>
      <c r="I6" s="10"/>
      <c r="J6" s="11" t="s">
        <v>10</v>
      </c>
      <c r="K6" s="12" t="s">
        <v>9</v>
      </c>
      <c r="L6" s="13"/>
    </row>
    <row r="7" spans="1:13" ht="299.25" customHeight="1" thickBot="1" x14ac:dyDescent="0.3">
      <c r="A7" s="53">
        <v>1</v>
      </c>
      <c r="B7" s="44" t="s">
        <v>35</v>
      </c>
      <c r="C7" s="45" t="s">
        <v>33</v>
      </c>
      <c r="D7" s="46" t="s">
        <v>22</v>
      </c>
      <c r="E7" s="48">
        <f>K7</f>
        <v>88.27</v>
      </c>
      <c r="F7" s="48"/>
      <c r="G7" s="14" t="s">
        <v>23</v>
      </c>
      <c r="H7" s="72">
        <f>(35.6*2.56-1.32*2.1)+(31.86*2.56-1.32*2.1)+(18.22*2.55-1.32*2.1)</f>
        <v>210.84259999999998</v>
      </c>
      <c r="I7" s="15"/>
      <c r="J7" s="47" t="s">
        <v>34</v>
      </c>
      <c r="K7" s="73">
        <f>35.7+34.3+18.27</f>
        <v>88.27</v>
      </c>
      <c r="L7" s="58"/>
    </row>
    <row r="8" spans="1:13" ht="355.5" customHeight="1" thickBot="1" x14ac:dyDescent="0.3">
      <c r="A8" s="53">
        <v>2</v>
      </c>
      <c r="B8" s="43" t="s">
        <v>36</v>
      </c>
      <c r="C8" s="51" t="s">
        <v>32</v>
      </c>
      <c r="D8" s="50" t="s">
        <v>24</v>
      </c>
      <c r="E8" s="52">
        <f>K8</f>
        <v>41.120000000000005</v>
      </c>
      <c r="F8" s="49"/>
      <c r="G8" s="54" t="s">
        <v>23</v>
      </c>
      <c r="H8" s="74">
        <f>(23.25*2.66-1.32*2.1)+(13.22*2.66-1.32*2.1)+(12.86*2.56-1.32*2.1)</f>
        <v>121.61580000000001</v>
      </c>
      <c r="I8" s="55"/>
      <c r="J8" s="70" t="s">
        <v>37</v>
      </c>
      <c r="K8" s="75">
        <f>20.1+10.7+10.32</f>
        <v>41.120000000000005</v>
      </c>
      <c r="L8" s="58"/>
    </row>
    <row r="9" spans="1:13" ht="110.1" customHeight="1" x14ac:dyDescent="0.25">
      <c r="A9" s="85">
        <v>3</v>
      </c>
      <c r="B9" s="123" t="s">
        <v>40</v>
      </c>
      <c r="C9" s="104" t="s">
        <v>42</v>
      </c>
      <c r="D9" s="105" t="s">
        <v>28</v>
      </c>
      <c r="E9" s="97">
        <f>K9+K10</f>
        <v>41.95</v>
      </c>
      <c r="F9" s="106"/>
      <c r="G9" s="107" t="s">
        <v>31</v>
      </c>
      <c r="H9" s="131">
        <f>((13.26-3.48)*2.66+1-(1.32*2.1))+((10.26-2.73)*2.56+0.75-(1.32*2.1))+((13.66-4.68)*2.66+(4.68*0.5)-(1.32*2.1*2))+(24.09*2.56+1-1.32*2.1*2)</f>
        <v>119.30680000000001</v>
      </c>
      <c r="I9" s="103"/>
      <c r="J9" s="16" t="s">
        <v>39</v>
      </c>
      <c r="K9" s="76">
        <f>6.26+6.06+18.07</f>
        <v>30.39</v>
      </c>
      <c r="L9" s="58"/>
    </row>
    <row r="10" spans="1:13" ht="127.5" customHeight="1" x14ac:dyDescent="0.25">
      <c r="A10" s="87"/>
      <c r="B10" s="124"/>
      <c r="C10" s="104"/>
      <c r="D10" s="105"/>
      <c r="E10" s="99"/>
      <c r="F10" s="106"/>
      <c r="G10" s="107"/>
      <c r="H10" s="131"/>
      <c r="I10" s="103"/>
      <c r="J10" s="16" t="s">
        <v>38</v>
      </c>
      <c r="K10" s="76">
        <f>3.8+7.76</f>
        <v>11.559999999999999</v>
      </c>
      <c r="L10" s="58"/>
    </row>
    <row r="11" spans="1:13" ht="164.45" customHeight="1" x14ac:dyDescent="0.25">
      <c r="A11" s="85">
        <v>4</v>
      </c>
      <c r="B11" s="88" t="s">
        <v>45</v>
      </c>
      <c r="C11" s="91"/>
      <c r="D11" s="94" t="s">
        <v>27</v>
      </c>
      <c r="E11" s="97">
        <f>9.13+12.84+9.81+12.84+7.26</f>
        <v>51.88</v>
      </c>
      <c r="F11" s="100"/>
      <c r="G11" s="57" t="s">
        <v>43</v>
      </c>
      <c r="H11" s="72">
        <f>(4.85*4.54-1.08*4.54)+(27.7)+(2.24*3.91+3.6*4.37+5.8*4.84)+(2.19*3.91+1.8*4.37+2.4*4.84)+(1.13*3.91+1.81*4.37+1.62*4.87)</f>
        <v>145.6405</v>
      </c>
      <c r="I11" s="56"/>
      <c r="J11" s="125" t="s">
        <v>49</v>
      </c>
      <c r="K11" s="128">
        <f>2.2+3.95+1.52+3.95+1.5</f>
        <v>13.120000000000001</v>
      </c>
      <c r="L11" s="82"/>
    </row>
    <row r="12" spans="1:13" ht="174.6" customHeight="1" x14ac:dyDescent="0.25">
      <c r="A12" s="86"/>
      <c r="B12" s="89"/>
      <c r="C12" s="92"/>
      <c r="D12" s="95"/>
      <c r="E12" s="98"/>
      <c r="F12" s="101"/>
      <c r="G12" s="57" t="s">
        <v>44</v>
      </c>
      <c r="H12" s="71">
        <f>(3.38*4.54)+(27.7+0.97+2.99*1.78)+(1.67*2.99)+(2.19*3.91+1.8*4.37+2.4*4.84+1.8*2.99)+(1.13*3.91+1.81*4.37+1.62*4.87+1.6*2.99)</f>
        <v>112.759</v>
      </c>
      <c r="I12" s="56"/>
      <c r="J12" s="126"/>
      <c r="K12" s="129"/>
      <c r="L12" s="83"/>
      <c r="M12" s="1" t="s">
        <v>48</v>
      </c>
    </row>
    <row r="13" spans="1:13" ht="115.5" customHeight="1" x14ac:dyDescent="0.25">
      <c r="A13" s="86"/>
      <c r="B13" s="90"/>
      <c r="C13" s="93"/>
      <c r="D13" s="96"/>
      <c r="E13" s="99"/>
      <c r="F13" s="102"/>
      <c r="G13" s="57" t="s">
        <v>46</v>
      </c>
      <c r="H13" s="71">
        <f>(2.38*4.54)+(1.79*3.91-1.32*2.1)+(1.67*3.91-1.32*2.1)+(1.8*3.91-1.32*2.1)+(1.6*3.91-1.32*2.1)</f>
        <v>26.5398</v>
      </c>
      <c r="I13" s="56"/>
      <c r="J13" s="127"/>
      <c r="K13" s="130"/>
      <c r="L13" s="84"/>
    </row>
    <row r="14" spans="1:13" ht="173.25" x14ac:dyDescent="0.25">
      <c r="A14" s="69">
        <v>7</v>
      </c>
      <c r="B14" s="62" t="s">
        <v>47</v>
      </c>
      <c r="C14" s="63" t="s">
        <v>30</v>
      </c>
      <c r="D14" s="64" t="s">
        <v>24</v>
      </c>
      <c r="E14" s="77">
        <f>18.98+18.86</f>
        <v>37.840000000000003</v>
      </c>
      <c r="F14" s="65"/>
      <c r="G14" s="59" t="s">
        <v>25</v>
      </c>
      <c r="H14" s="71">
        <f>(18.3*4.93-1.32*2.1)+(18.62*4.92-1.32*2.1)</f>
        <v>176.28539999999998</v>
      </c>
      <c r="I14" s="60"/>
      <c r="J14" s="66" t="s">
        <v>26</v>
      </c>
      <c r="K14" s="78" t="s">
        <v>41</v>
      </c>
      <c r="L14" s="61" t="s">
        <v>11</v>
      </c>
      <c r="M14" s="17" t="s">
        <v>50</v>
      </c>
    </row>
    <row r="15" spans="1:13" x14ac:dyDescent="0.25">
      <c r="A15" s="34"/>
      <c r="B15" s="35"/>
      <c r="C15" s="36"/>
      <c r="D15" s="67"/>
      <c r="E15" s="79">
        <f>E14+E11+E8+E7</f>
        <v>219.11</v>
      </c>
      <c r="F15" s="37"/>
      <c r="G15" s="38" t="s">
        <v>12</v>
      </c>
      <c r="H15" s="80">
        <f>H14+H13+H12+H11+H8+H7+H9</f>
        <v>912.98990000000003</v>
      </c>
      <c r="I15" s="39"/>
      <c r="J15" s="40" t="s">
        <v>12</v>
      </c>
      <c r="K15" s="81">
        <f>K11+K8+K7+K10+K9</f>
        <v>184.45999999999998</v>
      </c>
      <c r="L15" s="41"/>
    </row>
    <row r="16" spans="1:13" ht="16.5" thickBot="1" x14ac:dyDescent="0.3">
      <c r="A16" s="18"/>
      <c r="B16" s="19"/>
      <c r="C16" s="30"/>
      <c r="D16" s="68"/>
      <c r="E16" s="20"/>
      <c r="F16" s="20"/>
      <c r="G16" s="21"/>
      <c r="H16" s="22"/>
      <c r="I16" s="22"/>
      <c r="J16" s="23" t="s">
        <v>13</v>
      </c>
      <c r="K16" s="24"/>
      <c r="L16" s="25"/>
    </row>
    <row r="17" spans="1:12" x14ac:dyDescent="0.25">
      <c r="D17" s="31"/>
      <c r="E17" s="42"/>
      <c r="H17" s="42"/>
      <c r="I17" s="42"/>
      <c r="K17" s="42"/>
    </row>
    <row r="18" spans="1:12" s="27" customFormat="1" x14ac:dyDescent="0.25">
      <c r="A18" s="109" t="s">
        <v>14</v>
      </c>
      <c r="B18" s="109"/>
      <c r="C18" s="32"/>
      <c r="D18" s="32"/>
      <c r="E18" s="33"/>
      <c r="F18" s="26"/>
      <c r="G18" s="26"/>
      <c r="H18" s="26"/>
      <c r="I18" s="26"/>
      <c r="J18" s="26"/>
      <c r="K18" s="26"/>
      <c r="L18" s="26"/>
    </row>
    <row r="19" spans="1:12" s="27" customFormat="1" x14ac:dyDescent="0.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s="27" customFormat="1" x14ac:dyDescent="0.2">
      <c r="A20" s="133" t="s">
        <v>15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s="27" customFormat="1" x14ac:dyDescent="0.25">
      <c r="A21" s="26" t="s">
        <v>16</v>
      </c>
      <c r="B21" s="28"/>
      <c r="C21" s="32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27" customFormat="1" x14ac:dyDescent="0.25">
      <c r="A22" s="26" t="s">
        <v>17</v>
      </c>
      <c r="B22" s="28"/>
      <c r="C22" s="32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7" customFormat="1" x14ac:dyDescent="0.25">
      <c r="A23" s="26" t="s">
        <v>18</v>
      </c>
      <c r="B23" s="28"/>
      <c r="C23" s="32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27" customFormat="1" x14ac:dyDescent="0.25">
      <c r="A24" s="26" t="s">
        <v>19</v>
      </c>
      <c r="B24" s="28"/>
      <c r="C24" s="32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7" customFormat="1" x14ac:dyDescent="0.25">
      <c r="A25" s="26" t="s">
        <v>20</v>
      </c>
      <c r="B25" s="28"/>
      <c r="C25" s="32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7" customFormat="1" x14ac:dyDescent="0.25">
      <c r="A26" s="26" t="s">
        <v>21</v>
      </c>
      <c r="B26" s="28"/>
      <c r="C26" s="32"/>
      <c r="D26" s="26"/>
      <c r="E26" s="26"/>
      <c r="F26" s="26"/>
      <c r="G26" s="26"/>
      <c r="H26" s="26"/>
      <c r="I26" s="26"/>
      <c r="J26" s="26"/>
      <c r="K26" s="26"/>
      <c r="L26" s="26"/>
    </row>
    <row r="29" spans="1:12" ht="21.95" customHeight="1" x14ac:dyDescent="0.25">
      <c r="A29" s="108"/>
      <c r="B29" s="108"/>
    </row>
    <row r="30" spans="1:12" x14ac:dyDescent="0.25">
      <c r="B30" s="29"/>
    </row>
  </sheetData>
  <mergeCells count="30">
    <mergeCell ref="A29:B29"/>
    <mergeCell ref="A18:B18"/>
    <mergeCell ref="A1:K1"/>
    <mergeCell ref="A3:K3"/>
    <mergeCell ref="A5:A6"/>
    <mergeCell ref="B5:B6"/>
    <mergeCell ref="C5:C6"/>
    <mergeCell ref="D5:E5"/>
    <mergeCell ref="G5:H5"/>
    <mergeCell ref="J5:K5"/>
    <mergeCell ref="B9:B10"/>
    <mergeCell ref="J11:J13"/>
    <mergeCell ref="K11:K13"/>
    <mergeCell ref="H9:H10"/>
    <mergeCell ref="A19:L19"/>
    <mergeCell ref="A20:L20"/>
    <mergeCell ref="L11:L13"/>
    <mergeCell ref="A9:A10"/>
    <mergeCell ref="A11:A13"/>
    <mergeCell ref="B11:B13"/>
    <mergeCell ref="C11:C13"/>
    <mergeCell ref="D11:D13"/>
    <mergeCell ref="E11:E13"/>
    <mergeCell ref="F11:F13"/>
    <mergeCell ref="I9:I10"/>
    <mergeCell ref="C9:C10"/>
    <mergeCell ref="D9:D10"/>
    <mergeCell ref="E9:E10"/>
    <mergeCell ref="F9:F10"/>
    <mergeCell ref="G9:G10"/>
  </mergeCells>
  <pageMargins left="0.23622047244094491" right="0.23622047244094491" top="0.74803149606299213" bottom="0.74803149606299213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Отделка техподполья</vt:lpstr>
      <vt:lpstr>'Отделка техподполья'!Область_печати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IstominaOA</cp:lastModifiedBy>
  <cp:lastPrinted>2023-03-22T12:03:40Z</cp:lastPrinted>
  <dcterms:created xsi:type="dcterms:W3CDTF">2023-03-21T07:20:24Z</dcterms:created>
  <dcterms:modified xsi:type="dcterms:W3CDTF">2024-04-09T13:20:56Z</dcterms:modified>
</cp:coreProperties>
</file>